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KF\Byudvikling\Byplan\_Projekter\_LOKALPLANER\4-1046 Erhvervsområde i Holluf Pile\00 Analyse og planscreening af området\Biofaktor\"/>
    </mc:Choice>
  </mc:AlternateContent>
  <xr:revisionPtr revIDLastSave="0" documentId="8_{01F2CCA1-8BA4-42D4-A22D-E11077D0A9E0}" xr6:coauthVersionLast="47" xr6:coauthVersionMax="47" xr10:uidLastSave="{00000000-0000-0000-0000-000000000000}"/>
  <bookViews>
    <workbookView xWindow="60" yWindow="135" windowWidth="28740" windowHeight="15405" xr2:uid="{00000000-000D-0000-FFFF-FFFF00000000}"/>
  </bookViews>
  <sheets>
    <sheet name="Biofaktor-udregning" sheetId="4" r:id="rId1"/>
  </sheets>
  <definedNames>
    <definedName name="Print_Area" localSheetId="0">'Biofaktor-udregning'!$A$1:$H$60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C32" i="4"/>
  <c r="F32" i="4" l="1"/>
  <c r="F33" i="4"/>
  <c r="D33" i="4"/>
  <c r="C33" i="4"/>
  <c r="C34" i="4" s="1"/>
  <c r="G33" i="4"/>
  <c r="E38" i="4" l="1"/>
  <c r="C45" i="4"/>
  <c r="G32" i="4"/>
  <c r="G45" i="4" s="1"/>
  <c r="E39" i="4"/>
  <c r="E40" i="4"/>
  <c r="E41" i="4"/>
  <c r="C46" i="4" l="1"/>
  <c r="D32" i="4"/>
  <c r="E32" i="4"/>
  <c r="F45" i="4"/>
  <c r="E45" i="4" l="1"/>
  <c r="E34" i="4"/>
  <c r="D45" i="4"/>
  <c r="D34" i="4"/>
  <c r="F34" i="4"/>
  <c r="F46" i="4" s="1"/>
  <c r="G34" i="4"/>
  <c r="G46" i="4" s="1"/>
  <c r="D46" i="4" l="1"/>
  <c r="E46" i="4"/>
</calcChain>
</file>

<file path=xl/sharedStrings.xml><?xml version="1.0" encoding="utf-8"?>
<sst xmlns="http://schemas.openxmlformats.org/spreadsheetml/2006/main" count="40" uniqueCount="39">
  <si>
    <t>Biofaktor-tillæg</t>
  </si>
  <si>
    <t>Tillægsarealer</t>
  </si>
  <si>
    <t>Søareal, permanent</t>
  </si>
  <si>
    <t>Biologisk volumen</t>
  </si>
  <si>
    <t xml:space="preserve">Krat og buske under to meter </t>
  </si>
  <si>
    <t xml:space="preserve">Naturgræs og græsningsarealer </t>
  </si>
  <si>
    <t xml:space="preserve">Krat og buske over to meter  </t>
  </si>
  <si>
    <t xml:space="preserve">Træ- og skovplantninger  </t>
  </si>
  <si>
    <t xml:space="preserve">Udfyld de hvide felter og erstat dermed eksemplet  </t>
  </si>
  <si>
    <t xml:space="preserve">Biofaktoren er udtryk for den biologiske aktivitet, som en byggegrund, et byggefelt, et boligområde </t>
  </si>
  <si>
    <t xml:space="preserve">Grund-biofaktor </t>
  </si>
  <si>
    <t>Biofaktor</t>
  </si>
  <si>
    <t>eller en bydel levner plads til. Udregningen bygger på den omstædighed, at en høj biofaktor giver</t>
  </si>
  <si>
    <t xml:space="preserve">mulighed for stor biodiversitet. Biofaktoren kan ses som det volumen, beplantningen udgør på et givet areal. </t>
  </si>
  <si>
    <t xml:space="preserve">4. Tillægsarealer er arealer, som ikke er en del af grundarealet, fx  tage med sedum og græs, og facader med klatreplanter  </t>
  </si>
  <si>
    <t xml:space="preserve">Regnearks-programmet udregner en grund-biofaktor, et biofaktor-tillæg og slutteligt en samlet biofaktor. </t>
  </si>
  <si>
    <t>Ibrugtagning</t>
  </si>
  <si>
    <t>Efter 5 år</t>
  </si>
  <si>
    <t>givet areal.</t>
  </si>
  <si>
    <t>Eksisterende forhold</t>
  </si>
  <si>
    <t>Efter 10 år</t>
  </si>
  <si>
    <t>Efter 15 år</t>
  </si>
  <si>
    <r>
      <t>Små træer (stk)</t>
    </r>
    <r>
      <rPr>
        <sz val="9"/>
        <color theme="0"/>
        <rFont val="Calibri"/>
        <family val="2"/>
        <scheme val="minor"/>
      </rPr>
      <t xml:space="preserve"> Svare til en str. på H10-16</t>
    </r>
  </si>
  <si>
    <t>Mellem træer (stk) Svare til en str. på H17-25</t>
  </si>
  <si>
    <t>Store træer (stk) Svare til en str. på H26-35</t>
  </si>
  <si>
    <t>XL træer (stk) Svare til en str. på H36-60</t>
  </si>
  <si>
    <t>Friareal-tillæg til grønt regnskab</t>
  </si>
  <si>
    <t xml:space="preserve">2. Indtast først grundarealer og derpå tillægsarealer. Alle arealer angives i m2. </t>
  </si>
  <si>
    <t>1. Udfyld kolonnerne: Eksisterende forhold, Ibrugtagning, samt Efter 5 år</t>
  </si>
  <si>
    <t xml:space="preserve">Basis arealerne skal til sammen svare til grundarealet. </t>
  </si>
  <si>
    <t xml:space="preserve">5. Tillægsarealer kan også være arealer med dobbeltfunktion, så som store træer eller arealer med LAR-anlæg. </t>
  </si>
  <si>
    <t>Basisarealer</t>
  </si>
  <si>
    <r>
      <t>Grundareal (m</t>
    </r>
    <r>
      <rPr>
        <vertAlign val="super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 xml:space="preserve">) </t>
    </r>
  </si>
  <si>
    <t>Belagt areal (Bebyggelse, asfalt, fliser o.l.)  m2</t>
  </si>
  <si>
    <t>Grusarealer, græsarmering m2</t>
  </si>
  <si>
    <t>Klippet græs/boldbaner m2</t>
  </si>
  <si>
    <t>Vandareal, ikke permanent (LAR el.lign.)</t>
  </si>
  <si>
    <t>Grønne tage (sedum) &amp; facadebeplantning</t>
  </si>
  <si>
    <r>
      <t>Enkeltstående træers kroneareal (</t>
    </r>
    <r>
      <rPr>
        <b/>
        <i/>
        <sz val="10"/>
        <color theme="0"/>
        <rFont val="Calibri"/>
        <family val="2"/>
        <scheme val="minor"/>
      </rPr>
      <t>OBS. Anvend kun ved:</t>
    </r>
    <r>
      <rPr>
        <sz val="10"/>
        <color theme="0"/>
        <rFont val="Calibri"/>
        <family val="2"/>
        <scheme val="minor"/>
      </rPr>
      <t xml:space="preserve">  1. Eksisterende træer. 2. Plantning af træer større end de ovenstående kategorier)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</si>
</sst>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00;\-#,##0.000"/>
    <numFmt numFmtId="167" formatCode="0.000"/>
  </numFmts>
  <fonts count="19" x14ac:knownFonts="1">
    <font>
      <sz val="10"/>
      <name val="Arial"/>
    </font>
    <font>
      <sz val="10"/>
      <name val="Arial"/>
      <family val="2"/>
    </font>
    <font>
      <sz val="12"/>
      <name val="Courier"/>
      <family val="3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37" fontId="2" fillId="0" borderId="0"/>
    <xf numFmtId="0" fontId="16" fillId="5" borderId="0" applyNumberFormat="0" applyBorder="0" applyAlignment="0" applyProtection="0"/>
  </cellStyleXfs>
  <cellXfs count="57">
    <xf numFmtId="0" fontId="0" fillId="0" borderId="0" xfId="0"/>
    <xf numFmtId="0" fontId="4" fillId="4" borderId="0" xfId="0" applyFont="1" applyFill="1"/>
    <xf numFmtId="0" fontId="5" fillId="0" borderId="0" xfId="0" applyFont="1"/>
    <xf numFmtId="165" fontId="5" fillId="0" borderId="0" xfId="0" applyNumberFormat="1" applyFont="1" applyAlignment="1">
      <alignment horizontal="center"/>
    </xf>
    <xf numFmtId="165" fontId="4" fillId="4" borderId="0" xfId="1" applyNumberFormat="1" applyFont="1" applyFill="1" applyAlignment="1" applyProtection="1">
      <alignment horizontal="center"/>
    </xf>
    <xf numFmtId="3" fontId="5" fillId="3" borderId="1" xfId="1" applyNumberFormat="1" applyFont="1" applyFill="1" applyBorder="1" applyProtection="1">
      <protection locked="0"/>
    </xf>
    <xf numFmtId="37" fontId="4" fillId="4" borderId="0" xfId="2" applyFont="1" applyFill="1"/>
    <xf numFmtId="165" fontId="4" fillId="4" borderId="0" xfId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37" fontId="10" fillId="4" borderId="0" xfId="2" applyFont="1" applyFill="1"/>
    <xf numFmtId="37" fontId="5" fillId="3" borderId="3" xfId="2" applyFont="1" applyFill="1" applyBorder="1" applyProtection="1">
      <protection locked="0"/>
    </xf>
    <xf numFmtId="165" fontId="4" fillId="4" borderId="2" xfId="1" applyNumberFormat="1" applyFont="1" applyFill="1" applyBorder="1" applyAlignment="1" applyProtection="1">
      <alignment horizontal="center"/>
    </xf>
    <xf numFmtId="0" fontId="9" fillId="0" borderId="0" xfId="0" applyFont="1"/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3" fontId="16" fillId="5" borderId="1" xfId="3" applyNumberFormat="1" applyBorder="1" applyProtection="1">
      <protection locked="0"/>
    </xf>
    <xf numFmtId="37" fontId="16" fillId="5" borderId="3" xfId="3" applyNumberFormat="1" applyBorder="1" applyProtection="1">
      <protection locked="0"/>
    </xf>
    <xf numFmtId="0" fontId="5" fillId="3" borderId="0" xfId="0" applyFont="1" applyFill="1"/>
    <xf numFmtId="0" fontId="17" fillId="3" borderId="0" xfId="0" applyFont="1" applyFill="1"/>
    <xf numFmtId="0" fontId="1" fillId="3" borderId="0" xfId="0" applyFont="1" applyFill="1"/>
    <xf numFmtId="2" fontId="1" fillId="3" borderId="0" xfId="0" applyNumberFormat="1" applyFont="1" applyFill="1"/>
    <xf numFmtId="167" fontId="1" fillId="3" borderId="0" xfId="0" applyNumberFormat="1" applyFont="1" applyFill="1"/>
    <xf numFmtId="165" fontId="1" fillId="3" borderId="0" xfId="0" applyNumberFormat="1" applyFont="1" applyFill="1"/>
    <xf numFmtId="1" fontId="1" fillId="3" borderId="0" xfId="0" applyNumberFormat="1" applyFont="1" applyFill="1"/>
    <xf numFmtId="37" fontId="5" fillId="3" borderId="1" xfId="2" applyFont="1" applyFill="1" applyBorder="1"/>
    <xf numFmtId="37" fontId="16" fillId="5" borderId="1" xfId="3" applyNumberFormat="1" applyBorder="1" applyProtection="1"/>
    <xf numFmtId="39" fontId="9" fillId="3" borderId="1" xfId="2" applyNumberFormat="1" applyFont="1" applyFill="1" applyBorder="1"/>
    <xf numFmtId="39" fontId="16" fillId="5" borderId="1" xfId="3" applyNumberFormat="1" applyBorder="1" applyProtection="1"/>
    <xf numFmtId="0" fontId="4" fillId="4" borderId="0" xfId="0" applyFont="1" applyFill="1" applyProtection="1">
      <protection locked="0"/>
    </xf>
    <xf numFmtId="37" fontId="4" fillId="4" borderId="0" xfId="2" applyFont="1" applyFill="1" applyProtection="1">
      <protection locked="0"/>
    </xf>
    <xf numFmtId="37" fontId="10" fillId="4" borderId="0" xfId="2" applyFont="1" applyFill="1" applyProtection="1">
      <protection locked="0"/>
    </xf>
    <xf numFmtId="0" fontId="10" fillId="4" borderId="0" xfId="0" applyFont="1" applyFill="1"/>
    <xf numFmtId="165" fontId="10" fillId="4" borderId="0" xfId="1" applyNumberFormat="1" applyFont="1" applyFill="1" applyBorder="1" applyAlignment="1" applyProtection="1">
      <alignment horizontal="center"/>
    </xf>
    <xf numFmtId="37" fontId="4" fillId="4" borderId="0" xfId="2" applyFont="1" applyFill="1" applyAlignment="1">
      <alignment wrapText="1"/>
    </xf>
    <xf numFmtId="165" fontId="4" fillId="4" borderId="0" xfId="0" applyNumberFormat="1" applyFont="1" applyFill="1" applyAlignment="1" applyProtection="1">
      <alignment horizontal="center"/>
      <protection locked="0"/>
    </xf>
    <xf numFmtId="165" fontId="4" fillId="4" borderId="0" xfId="2" applyNumberFormat="1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5" fontId="10" fillId="4" borderId="0" xfId="2" applyNumberFormat="1" applyFont="1" applyFill="1" applyAlignment="1" applyProtection="1">
      <alignment horizontal="center"/>
      <protection locked="0"/>
    </xf>
    <xf numFmtId="39" fontId="10" fillId="4" borderId="0" xfId="2" applyNumberFormat="1" applyFont="1" applyFill="1" applyProtection="1">
      <protection locked="0"/>
    </xf>
    <xf numFmtId="39" fontId="4" fillId="4" borderId="0" xfId="2" applyNumberFormat="1" applyFont="1" applyFill="1" applyProtection="1"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37" fontId="5" fillId="3" borderId="3" xfId="2" applyFont="1" applyFill="1" applyBorder="1"/>
    <xf numFmtId="165" fontId="4" fillId="4" borderId="0" xfId="0" applyNumberFormat="1" applyFont="1" applyFill="1" applyAlignment="1">
      <alignment horizontal="center"/>
    </xf>
    <xf numFmtId="165" fontId="10" fillId="4" borderId="2" xfId="2" applyNumberFormat="1" applyFont="1" applyFill="1" applyBorder="1" applyAlignment="1">
      <alignment horizontal="center"/>
    </xf>
    <xf numFmtId="165" fontId="4" fillId="4" borderId="0" xfId="2" applyNumberFormat="1" applyFont="1" applyFill="1" applyAlignment="1">
      <alignment horizontal="center"/>
    </xf>
    <xf numFmtId="0" fontId="13" fillId="4" borderId="0" xfId="0" applyFont="1" applyFill="1"/>
    <xf numFmtId="0" fontId="12" fillId="4" borderId="0" xfId="0" applyFont="1" applyFill="1" applyAlignment="1">
      <alignment horizontal="left"/>
    </xf>
    <xf numFmtId="0" fontId="3" fillId="4" borderId="0" xfId="0" applyFont="1" applyFill="1"/>
    <xf numFmtId="0" fontId="7" fillId="4" borderId="0" xfId="0" applyFont="1" applyFill="1"/>
    <xf numFmtId="165" fontId="6" fillId="4" borderId="0" xfId="0" applyNumberFormat="1" applyFont="1" applyFill="1" applyAlignment="1">
      <alignment horizontal="center"/>
    </xf>
    <xf numFmtId="0" fontId="6" fillId="4" borderId="0" xfId="0" applyFont="1" applyFill="1"/>
    <xf numFmtId="0" fontId="8" fillId="2" borderId="0" xfId="0" applyFont="1" applyFill="1"/>
    <xf numFmtId="0" fontId="14" fillId="2" borderId="0" xfId="0" applyFont="1" applyFill="1"/>
    <xf numFmtId="0" fontId="9" fillId="2" borderId="0" xfId="0" applyFont="1" applyFill="1"/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3" fontId="4" fillId="4" borderId="0" xfId="1" applyNumberFormat="1" applyFont="1" applyFill="1" applyBorder="1" applyProtection="1"/>
  </cellXfs>
  <cellStyles count="4">
    <cellStyle name="Komma" xfId="1" builtinId="3"/>
    <cellStyle name="Neutral" xfId="3" builtinId="28"/>
    <cellStyle name="Normal" xfId="0" builtinId="0"/>
    <cellStyle name="Normal_ENGHAVE2_1" xfId="2" xr:uid="{00000000-0005-0000-0000-000002000000}"/>
  </cellStyles>
  <dxfs count="0"/>
  <tableStyles count="0" defaultTableStyle="TableStyleMedium2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47058823529413"/>
          <c:y val="0.12195150998358895"/>
          <c:w val="0.78609625668449201"/>
          <c:h val="0.60354019486829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'Biofaktor-udregning'!$A$34</c:f>
              <c:strCache>
                <c:ptCount val="1"/>
                <c:pt idx="0">
                  <c:v>Grund-biofaktor 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'Biofaktor-udregning'!$C$20:$G$20</c:f>
              <c:strCache>
                <c:ptCount val="5"/>
                <c:pt idx="0">
                  <c:v>Eksisterende forhold</c:v>
                </c:pt>
                <c:pt idx="1">
                  <c:v>Ibrugtagning</c:v>
                </c:pt>
                <c:pt idx="2">
                  <c:v>Efter 5 år</c:v>
                </c:pt>
                <c:pt idx="3">
                  <c:v>Efter 10 år</c:v>
                </c:pt>
                <c:pt idx="4">
                  <c:v>Efter 15 år</c:v>
                </c:pt>
              </c:strCache>
            </c:strRef>
          </c:cat>
          <c:val>
            <c:numRef>
              <c:f>'Biofaktor-udregning'!$C$34:$G$34</c:f>
              <c:numCache>
                <c:formatCode>#,##0.00_);\(#,##0.00\)</c:formatCode>
                <c:ptCount val="5"/>
                <c:pt idx="0">
                  <c:v>0.6101360727823385</c:v>
                </c:pt>
                <c:pt idx="1">
                  <c:v>0.90063844575599572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F-4FB2-AE3F-FDB1D5289DBB}"/>
            </c:ext>
          </c:extLst>
        </c:ser>
        <c:ser>
          <c:idx val="1"/>
          <c:order val="1"/>
          <c:tx>
            <c:strRef>
              <c:f>'Biofaktor-udregning'!$A$45</c:f>
              <c:strCache>
                <c:ptCount val="1"/>
                <c:pt idx="0">
                  <c:v>Biofaktor-tillæg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'Biofaktor-udregning'!$C$20:$G$20</c:f>
              <c:strCache>
                <c:ptCount val="5"/>
                <c:pt idx="0">
                  <c:v>Eksisterende forhold</c:v>
                </c:pt>
                <c:pt idx="1">
                  <c:v>Ibrugtagning</c:v>
                </c:pt>
                <c:pt idx="2">
                  <c:v>Efter 5 år</c:v>
                </c:pt>
                <c:pt idx="3">
                  <c:v>Efter 10 år</c:v>
                </c:pt>
                <c:pt idx="4">
                  <c:v>Efter 15 år</c:v>
                </c:pt>
              </c:strCache>
            </c:strRef>
          </c:cat>
          <c:val>
            <c:numRef>
              <c:f>'Biofaktor-udregning'!$C$45:$G$45</c:f>
              <c:numCache>
                <c:formatCode>#,##0.00_);\(#,##0.00\)</c:formatCode>
                <c:ptCount val="5"/>
                <c:pt idx="0">
                  <c:v>0</c:v>
                </c:pt>
                <c:pt idx="1">
                  <c:v>1.3733868675553474E-2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F-4FB2-AE3F-FDB1D5289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76736"/>
        <c:axId val="121312000"/>
      </c:barChart>
      <c:catAx>
        <c:axId val="1210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131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31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Biofaktor</a:t>
                </a:r>
              </a:p>
            </c:rich>
          </c:tx>
          <c:layout>
            <c:manualLayout>
              <c:xMode val="edge"/>
              <c:yMode val="edge"/>
              <c:x val="3.2085561497326207E-2"/>
              <c:y val="0.2634151462774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\(#,##0.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1076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204574198488068"/>
          <c:y val="0.85380116959064312"/>
          <c:w val="0.5097339258683633"/>
          <c:h val="0.109161793372319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47</xdr:row>
      <xdr:rowOff>68580</xdr:rowOff>
    </xdr:from>
    <xdr:to>
      <xdr:col>6</xdr:col>
      <xdr:colOff>674076</xdr:colOff>
      <xdr:row>59</xdr:row>
      <xdr:rowOff>51288</xdr:rowOff>
    </xdr:to>
    <xdr:graphicFrame macro="">
      <xdr:nvGraphicFramePr>
        <xdr:cNvPr id="1046" name="Diagram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8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1047" name="Line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15240" y="1310640"/>
          <a:ext cx="653034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"/>
  <sheetViews>
    <sheetView showGridLines="0" tabSelected="1" topLeftCell="A19" zoomScaleNormal="100" workbookViewId="0">
      <selection activeCell="D25" sqref="D25"/>
    </sheetView>
  </sheetViews>
  <sheetFormatPr defaultColWidth="9.140625" defaultRowHeight="12.75" x14ac:dyDescent="0.2"/>
  <cols>
    <col min="1" max="1" width="44.5703125" style="2" customWidth="1"/>
    <col min="2" max="2" width="5.42578125" style="3" customWidth="1"/>
    <col min="3" max="3" width="10.85546875" style="2" customWidth="1"/>
    <col min="4" max="4" width="11.140625" style="2" customWidth="1"/>
    <col min="5" max="7" width="10.42578125" style="2" customWidth="1"/>
    <col min="8" max="8" width="3.28515625" style="2" customWidth="1"/>
    <col min="9" max="9" width="9.140625" style="2"/>
    <col min="10" max="10" width="11.140625" style="2" bestFit="1" customWidth="1"/>
    <col min="11" max="11" width="24.42578125" style="2" customWidth="1"/>
    <col min="12" max="12" width="10.5703125" style="2" customWidth="1"/>
    <col min="13" max="13" width="15" style="2" customWidth="1"/>
    <col min="14" max="14" width="14" style="2" customWidth="1"/>
    <col min="15" max="15" width="14.42578125" style="2" customWidth="1"/>
    <col min="16" max="16384" width="9.140625" style="2"/>
  </cols>
  <sheetData>
    <row r="1" spans="1:8" ht="33.75" x14ac:dyDescent="0.5">
      <c r="A1" s="45" t="s">
        <v>11</v>
      </c>
      <c r="B1" s="42"/>
      <c r="C1" s="1"/>
      <c r="D1" s="1"/>
      <c r="E1" s="1"/>
      <c r="F1" s="1"/>
      <c r="G1" s="1"/>
      <c r="H1" s="1"/>
    </row>
    <row r="2" spans="1:8" ht="19.5" customHeight="1" x14ac:dyDescent="0.35">
      <c r="A2" s="46" t="s">
        <v>26</v>
      </c>
      <c r="B2" s="42"/>
      <c r="C2" s="1"/>
      <c r="D2" s="1"/>
      <c r="E2" s="1"/>
      <c r="F2" s="1"/>
      <c r="G2" s="1"/>
      <c r="H2" s="1"/>
    </row>
    <row r="3" spans="1:8" ht="19.5" customHeight="1" x14ac:dyDescent="0.25">
      <c r="A3" s="47"/>
      <c r="B3" s="42"/>
      <c r="C3" s="1"/>
      <c r="D3" s="1"/>
      <c r="E3" s="1"/>
      <c r="F3" s="1"/>
      <c r="G3" s="1"/>
      <c r="H3" s="1"/>
    </row>
    <row r="4" spans="1:8" ht="14.25" customHeight="1" x14ac:dyDescent="0.25">
      <c r="A4" s="48" t="s">
        <v>9</v>
      </c>
      <c r="B4" s="49"/>
      <c r="C4" s="50"/>
      <c r="D4" s="50"/>
      <c r="E4" s="50"/>
      <c r="F4" s="50"/>
      <c r="G4" s="50"/>
      <c r="H4" s="50"/>
    </row>
    <row r="5" spans="1:8" ht="14.25" customHeight="1" x14ac:dyDescent="0.25">
      <c r="A5" s="48" t="s">
        <v>12</v>
      </c>
      <c r="B5" s="49"/>
      <c r="C5" s="50"/>
      <c r="D5" s="50"/>
      <c r="E5" s="50"/>
      <c r="F5" s="50"/>
      <c r="G5" s="50"/>
      <c r="H5" s="50"/>
    </row>
    <row r="6" spans="1:8" ht="14.25" customHeight="1" x14ac:dyDescent="0.25">
      <c r="A6" s="48" t="s">
        <v>13</v>
      </c>
      <c r="B6" s="49"/>
      <c r="C6" s="50"/>
      <c r="D6" s="50"/>
      <c r="E6" s="50"/>
      <c r="F6" s="50"/>
      <c r="G6" s="50"/>
      <c r="H6" s="50"/>
    </row>
    <row r="7" spans="1:8" ht="14.25" customHeight="1" x14ac:dyDescent="0.25">
      <c r="A7" s="48" t="s">
        <v>18</v>
      </c>
      <c r="B7" s="49"/>
      <c r="C7" s="50"/>
      <c r="D7" s="50"/>
      <c r="E7" s="50"/>
      <c r="F7" s="50"/>
      <c r="G7" s="50"/>
      <c r="H7" s="50"/>
    </row>
    <row r="8" spans="1:8" ht="6" customHeight="1" x14ac:dyDescent="0.25">
      <c r="A8" s="48"/>
      <c r="B8" s="49"/>
      <c r="C8" s="50"/>
      <c r="D8" s="50"/>
      <c r="E8" s="50"/>
      <c r="F8" s="50"/>
      <c r="G8" s="50"/>
      <c r="H8" s="50"/>
    </row>
    <row r="9" spans="1:8" ht="17.25" customHeight="1" x14ac:dyDescent="0.25">
      <c r="A9" s="51"/>
    </row>
    <row r="10" spans="1:8" ht="13.5" customHeight="1" x14ac:dyDescent="0.25">
      <c r="A10" s="52" t="s">
        <v>8</v>
      </c>
    </row>
    <row r="11" spans="1:8" ht="7.5" customHeight="1" x14ac:dyDescent="0.2">
      <c r="A11" s="53"/>
    </row>
    <row r="12" spans="1:8" ht="13.5" customHeight="1" x14ac:dyDescent="0.2">
      <c r="A12" s="2" t="s">
        <v>28</v>
      </c>
    </row>
    <row r="13" spans="1:8" ht="13.5" customHeight="1" x14ac:dyDescent="0.2">
      <c r="A13" s="2" t="s">
        <v>27</v>
      </c>
    </row>
    <row r="14" spans="1:8" ht="13.5" customHeight="1" x14ac:dyDescent="0.2">
      <c r="A14" s="2" t="s">
        <v>29</v>
      </c>
    </row>
    <row r="15" spans="1:8" ht="13.5" customHeight="1" x14ac:dyDescent="0.2">
      <c r="A15" s="2" t="s">
        <v>14</v>
      </c>
    </row>
    <row r="16" spans="1:8" ht="13.5" customHeight="1" x14ac:dyDescent="0.2">
      <c r="A16" s="2" t="s">
        <v>30</v>
      </c>
    </row>
    <row r="17" spans="1:10" ht="8.25" customHeight="1" x14ac:dyDescent="0.2"/>
    <row r="18" spans="1:10" ht="13.5" customHeight="1" x14ac:dyDescent="0.2">
      <c r="A18" s="2" t="s">
        <v>15</v>
      </c>
    </row>
    <row r="19" spans="1:10" ht="10.5" customHeight="1" x14ac:dyDescent="0.2"/>
    <row r="20" spans="1:10" ht="25.5" customHeight="1" x14ac:dyDescent="0.2">
      <c r="A20" s="1"/>
      <c r="B20" s="42"/>
      <c r="C20" s="54" t="s">
        <v>19</v>
      </c>
      <c r="D20" s="54" t="s">
        <v>16</v>
      </c>
      <c r="E20" s="55" t="s">
        <v>17</v>
      </c>
      <c r="F20" s="55" t="s">
        <v>20</v>
      </c>
      <c r="G20" s="55" t="s">
        <v>21</v>
      </c>
      <c r="H20" s="1"/>
    </row>
    <row r="21" spans="1:10" ht="3" customHeight="1" x14ac:dyDescent="0.2">
      <c r="A21" s="1"/>
      <c r="B21" s="42"/>
      <c r="C21" s="1"/>
      <c r="D21" s="1"/>
      <c r="E21" s="1"/>
      <c r="F21" s="1"/>
      <c r="G21" s="1"/>
      <c r="H21" s="1"/>
    </row>
    <row r="22" spans="1:10" x14ac:dyDescent="0.2">
      <c r="A22" s="31" t="s">
        <v>31</v>
      </c>
      <c r="B22" s="42"/>
      <c r="C22" s="56"/>
      <c r="D22" s="56"/>
      <c r="E22" s="56"/>
      <c r="F22" s="56"/>
      <c r="G22" s="56"/>
      <c r="H22" s="1"/>
    </row>
    <row r="23" spans="1:10" ht="15" x14ac:dyDescent="0.25">
      <c r="A23" s="1" t="s">
        <v>33</v>
      </c>
      <c r="B23" s="4">
        <v>0</v>
      </c>
      <c r="C23" s="5">
        <v>5600</v>
      </c>
      <c r="D23" s="5">
        <v>50700</v>
      </c>
      <c r="E23" s="5"/>
      <c r="F23" s="15">
        <v>100</v>
      </c>
      <c r="G23" s="15">
        <v>100</v>
      </c>
      <c r="H23" s="1"/>
    </row>
    <row r="24" spans="1:10" ht="15" x14ac:dyDescent="0.25">
      <c r="A24" s="1" t="s">
        <v>34</v>
      </c>
      <c r="B24" s="4">
        <v>0.3</v>
      </c>
      <c r="C24" s="5">
        <v>175</v>
      </c>
      <c r="D24" s="5">
        <v>0</v>
      </c>
      <c r="E24" s="5"/>
      <c r="F24" s="15"/>
      <c r="G24" s="15"/>
      <c r="H24" s="1"/>
    </row>
    <row r="25" spans="1:10" ht="15" x14ac:dyDescent="0.25">
      <c r="A25" s="1" t="s">
        <v>35</v>
      </c>
      <c r="B25" s="4">
        <v>0.5</v>
      </c>
      <c r="C25" s="5">
        <v>333206</v>
      </c>
      <c r="D25" s="5">
        <v>0</v>
      </c>
      <c r="E25" s="5"/>
      <c r="F25" s="15"/>
      <c r="G25" s="15"/>
      <c r="H25" s="1"/>
    </row>
    <row r="26" spans="1:10" ht="15" x14ac:dyDescent="0.25">
      <c r="A26" s="1" t="s">
        <v>5</v>
      </c>
      <c r="B26" s="4">
        <v>1</v>
      </c>
      <c r="C26" s="5">
        <v>61685</v>
      </c>
      <c r="D26" s="5">
        <v>349966</v>
      </c>
      <c r="E26" s="5"/>
      <c r="F26" s="15"/>
      <c r="G26" s="15"/>
      <c r="H26" s="1"/>
    </row>
    <row r="27" spans="1:10" ht="15" x14ac:dyDescent="0.25">
      <c r="A27" s="1" t="s">
        <v>4</v>
      </c>
      <c r="B27" s="4">
        <v>0.5</v>
      </c>
      <c r="C27" s="5">
        <v>2000</v>
      </c>
      <c r="D27" s="5">
        <v>2000</v>
      </c>
      <c r="E27" s="5"/>
      <c r="F27" s="15"/>
      <c r="G27" s="15"/>
      <c r="H27" s="1"/>
    </row>
    <row r="28" spans="1:10" ht="15" x14ac:dyDescent="0.25">
      <c r="A28" s="1" t="s">
        <v>6</v>
      </c>
      <c r="B28" s="4">
        <v>1.5</v>
      </c>
      <c r="C28" s="5">
        <v>7000</v>
      </c>
      <c r="D28" s="5">
        <v>7000</v>
      </c>
      <c r="E28" s="5"/>
      <c r="F28" s="15"/>
      <c r="G28" s="15"/>
      <c r="H28" s="1"/>
    </row>
    <row r="29" spans="1:10" ht="15" x14ac:dyDescent="0.25">
      <c r="A29" s="1" t="s">
        <v>7</v>
      </c>
      <c r="B29" s="4">
        <v>2</v>
      </c>
      <c r="C29" s="5">
        <v>6600</v>
      </c>
      <c r="D29" s="5">
        <v>6600</v>
      </c>
      <c r="E29" s="5"/>
      <c r="F29" s="15"/>
      <c r="G29" s="15"/>
      <c r="H29" s="1"/>
    </row>
    <row r="30" spans="1:10" ht="15" x14ac:dyDescent="0.25">
      <c r="A30" s="1" t="s">
        <v>2</v>
      </c>
      <c r="B30" s="4">
        <v>1</v>
      </c>
      <c r="C30" s="5">
        <v>2407</v>
      </c>
      <c r="D30" s="5">
        <v>2407</v>
      </c>
      <c r="E30" s="5"/>
      <c r="F30" s="15"/>
      <c r="G30" s="15"/>
      <c r="H30" s="1"/>
    </row>
    <row r="31" spans="1:10" x14ac:dyDescent="0.2">
      <c r="A31" s="31"/>
      <c r="B31" s="4"/>
      <c r="C31" s="1"/>
      <c r="D31" s="1"/>
      <c r="E31" s="1"/>
      <c r="F31" s="1"/>
      <c r="G31" s="1"/>
      <c r="H31" s="1"/>
    </row>
    <row r="32" spans="1:10" ht="15.75" x14ac:dyDescent="0.25">
      <c r="A32" s="6" t="s">
        <v>32</v>
      </c>
      <c r="B32" s="7"/>
      <c r="C32" s="24">
        <f>SUM(C23:C30)</f>
        <v>418673</v>
      </c>
      <c r="D32" s="24">
        <f>SUM(D23:D30)</f>
        <v>418673</v>
      </c>
      <c r="E32" s="24">
        <f>SUM(E23:E30)</f>
        <v>0</v>
      </c>
      <c r="F32" s="25">
        <f>SUM(F23:F30)</f>
        <v>100</v>
      </c>
      <c r="G32" s="25">
        <f>SUM(G23:G30)</f>
        <v>100</v>
      </c>
      <c r="H32" s="1"/>
      <c r="J32" s="13"/>
    </row>
    <row r="33" spans="1:23" x14ac:dyDescent="0.2">
      <c r="A33" s="6" t="s">
        <v>3</v>
      </c>
      <c r="B33" s="7"/>
      <c r="C33" s="24">
        <f>$B23*C23+$B24*C24+$B25*C25+$B27*C27+ $B26*C26+$B28*C28+$B29*C29+$B30*C30</f>
        <v>255447.5</v>
      </c>
      <c r="D33" s="24">
        <f>$B23*D23+$B24*D24+$B25*D25+$B27*D27+ $B26*D26+$B28*D28+$B29*D29+$B30*D30</f>
        <v>377073</v>
      </c>
      <c r="E33" s="24">
        <f>$B23*E23+$B24*E24+$B25*E25+$B27*E27+ $B26*E26+$B28*E28+$B29*E29+$B30*E30</f>
        <v>0</v>
      </c>
      <c r="F33" s="24">
        <f>$B23*F23+$B24*F24+$B25*F25+$B27*F27+ $B26*F26+$B28*F28+$B29*F29+$B30*F30</f>
        <v>0</v>
      </c>
      <c r="G33" s="24">
        <f>$B23*G23+$B24*G24+$B25*G25+$B27*G27+ $B26*G26+$B28*G28+$B29*G29+$B30*G30</f>
        <v>0</v>
      </c>
      <c r="H33" s="1"/>
      <c r="J33" s="8"/>
    </row>
    <row r="34" spans="1:23" ht="16.149999999999999" customHeight="1" x14ac:dyDescent="0.25">
      <c r="A34" s="9" t="s">
        <v>10</v>
      </c>
      <c r="B34" s="32"/>
      <c r="C34" s="26">
        <f>C33/C32</f>
        <v>0.6101360727823385</v>
      </c>
      <c r="D34" s="26">
        <f>D33/D32</f>
        <v>0.90063844575599572</v>
      </c>
      <c r="E34" s="26" t="e">
        <f>E33/E32</f>
        <v>#DIV/0!</v>
      </c>
      <c r="F34" s="27">
        <f>F33/F32</f>
        <v>0</v>
      </c>
      <c r="G34" s="27">
        <f>G33/G32</f>
        <v>0</v>
      </c>
      <c r="H34" s="1"/>
    </row>
    <row r="35" spans="1:23" x14ac:dyDescent="0.2">
      <c r="A35" s="1"/>
      <c r="B35" s="4"/>
      <c r="C35" s="1"/>
      <c r="D35" s="1"/>
      <c r="E35" s="1"/>
      <c r="F35" s="1"/>
      <c r="G35" s="1"/>
      <c r="H35" s="1"/>
    </row>
    <row r="36" spans="1:23" x14ac:dyDescent="0.2">
      <c r="A36" s="31" t="s">
        <v>1</v>
      </c>
      <c r="B36" s="7"/>
      <c r="C36" s="1"/>
      <c r="D36" s="1"/>
      <c r="E36" s="1"/>
      <c r="F36" s="1"/>
      <c r="G36" s="1"/>
      <c r="H36" s="1"/>
    </row>
    <row r="37" spans="1:23" ht="15" x14ac:dyDescent="0.25">
      <c r="A37" s="6" t="s">
        <v>37</v>
      </c>
      <c r="B37" s="11">
        <v>0.5</v>
      </c>
      <c r="C37" s="5"/>
      <c r="D37" s="10"/>
      <c r="E37" s="10"/>
      <c r="F37" s="16"/>
      <c r="G37" s="16"/>
      <c r="H37" s="6"/>
      <c r="J37" s="36"/>
    </row>
    <row r="38" spans="1:23" ht="15" x14ac:dyDescent="0.25">
      <c r="A38" s="6" t="s">
        <v>22</v>
      </c>
      <c r="B38" s="11">
        <v>2</v>
      </c>
      <c r="C38" s="5"/>
      <c r="D38" s="10"/>
      <c r="E38" s="41">
        <f>D38</f>
        <v>0</v>
      </c>
      <c r="F38" s="16"/>
      <c r="G38" s="16"/>
      <c r="H38" s="6"/>
    </row>
    <row r="39" spans="1:23" ht="15" x14ac:dyDescent="0.25">
      <c r="A39" s="6" t="s">
        <v>23</v>
      </c>
      <c r="B39" s="11">
        <v>2</v>
      </c>
      <c r="C39" s="5"/>
      <c r="D39" s="10"/>
      <c r="E39" s="41">
        <f t="shared" ref="E39:E41" si="0">D39</f>
        <v>0</v>
      </c>
      <c r="F39" s="16"/>
      <c r="G39" s="16"/>
      <c r="H39" s="6"/>
    </row>
    <row r="40" spans="1:23" ht="15" x14ac:dyDescent="0.25">
      <c r="A40" s="6" t="s">
        <v>24</v>
      </c>
      <c r="B40" s="11">
        <v>2</v>
      </c>
      <c r="C40" s="5"/>
      <c r="D40" s="10"/>
      <c r="E40" s="41">
        <f t="shared" si="0"/>
        <v>0</v>
      </c>
      <c r="F40" s="16"/>
      <c r="G40" s="16"/>
      <c r="H40" s="6"/>
    </row>
    <row r="41" spans="1:23" ht="15" x14ac:dyDescent="0.25">
      <c r="A41" s="6" t="s">
        <v>25</v>
      </c>
      <c r="B41" s="11">
        <v>2</v>
      </c>
      <c r="C41" s="5"/>
      <c r="D41" s="10"/>
      <c r="E41" s="41">
        <f t="shared" si="0"/>
        <v>0</v>
      </c>
      <c r="F41" s="16"/>
      <c r="G41" s="16"/>
      <c r="H41" s="6"/>
    </row>
    <row r="42" spans="1:23" ht="39" x14ac:dyDescent="0.25">
      <c r="A42" s="33" t="s">
        <v>38</v>
      </c>
      <c r="B42" s="11">
        <v>2</v>
      </c>
      <c r="C42" s="5"/>
      <c r="D42" s="10"/>
      <c r="E42" s="10"/>
      <c r="F42" s="16"/>
      <c r="G42" s="16"/>
      <c r="H42" s="6"/>
      <c r="I42" s="14"/>
    </row>
    <row r="43" spans="1:23" ht="15" x14ac:dyDescent="0.25">
      <c r="A43" s="6" t="s">
        <v>36</v>
      </c>
      <c r="B43" s="7">
        <v>0.5</v>
      </c>
      <c r="C43" s="5"/>
      <c r="D43" s="10">
        <v>11500</v>
      </c>
      <c r="E43" s="10"/>
      <c r="F43" s="16"/>
      <c r="G43" s="16"/>
      <c r="H43" s="6"/>
      <c r="I43" s="14"/>
    </row>
    <row r="44" spans="1:23" x14ac:dyDescent="0.2">
      <c r="A44" s="6"/>
      <c r="B44" s="7"/>
      <c r="C44" s="6"/>
      <c r="D44" s="6"/>
      <c r="E44" s="6"/>
      <c r="F44" s="6"/>
      <c r="G44" s="6"/>
      <c r="H44" s="6"/>
    </row>
    <row r="45" spans="1:23" s="12" customFormat="1" ht="15" x14ac:dyDescent="0.25">
      <c r="A45" s="9" t="s">
        <v>0</v>
      </c>
      <c r="B45" s="43"/>
      <c r="C45" s="26">
        <f>IF(C32&gt;0,($B37*C37+$B42*C42+$B38*C38*0.785+$B39*C39*2.405+$B40*C40*4.909+$B41*C41*8.727+$B43*C43)/C32,)</f>
        <v>0</v>
      </c>
      <c r="D45" s="26">
        <f>IF(D32&gt;0,($B37*D37+$B42*D42+$B38*D38*0.785+$B39*D39*2.405+$B40*D40*4.909+$B41*D41*8.727+$B43*D43)/D32,)</f>
        <v>1.3733868675553474E-2</v>
      </c>
      <c r="E45" s="26" t="str">
        <f>IF(E32&gt;0,($B37*E37+$B42*E42+$B38*E38*11.946+$B39*E39*16.982+$B40*E40*22.902+E72+$B41*E41*30.516+B43*E43)/E32," ")</f>
        <v xml:space="preserve"> </v>
      </c>
      <c r="F45" s="27">
        <f>IF(F32&gt;0,($B37*F37+$B42*F42+$B38*F38*0.785+$B39*F39*2.405+$B40*F40*4.909+$B41*F41*8.727)/F32," ")</f>
        <v>0</v>
      </c>
      <c r="G45" s="27">
        <f>IF(G32&gt;0,($B37*G37+$B42*G42+$B38*G38*0.785+$B39*G39*2.405+$B40*G40*4.909+$B41*G41*8.727)/G32," ")</f>
        <v>0</v>
      </c>
      <c r="H45" s="9"/>
    </row>
    <row r="46" spans="1:23" ht="15" x14ac:dyDescent="0.25">
      <c r="A46" s="9" t="s">
        <v>11</v>
      </c>
      <c r="B46" s="43"/>
      <c r="C46" s="26">
        <f>IF(ISNUMBER(C34+C45),C34+C45," ")</f>
        <v>0.6101360727823385</v>
      </c>
      <c r="D46" s="26">
        <f>IF(ISNUMBER(D34+D45),D34+D45," ")</f>
        <v>0.9143723144315492</v>
      </c>
      <c r="E46" s="26" t="str">
        <f>IF(ISNUMBER(E34+E45),E34+E45," ")</f>
        <v xml:space="preserve"> </v>
      </c>
      <c r="F46" s="27">
        <f>IF(ISNUMBER(F34+F45),F34+F45," ")</f>
        <v>0</v>
      </c>
      <c r="G46" s="27">
        <f>IF(ISNUMBER(G34+G45),G34+G45," ")</f>
        <v>0</v>
      </c>
      <c r="H46" s="6"/>
    </row>
    <row r="47" spans="1:23" ht="20.25" customHeight="1" x14ac:dyDescent="0.2">
      <c r="A47" s="6"/>
      <c r="B47" s="44"/>
      <c r="C47" s="29"/>
      <c r="D47" s="29"/>
      <c r="E47" s="29"/>
      <c r="F47" s="29"/>
      <c r="G47" s="29"/>
      <c r="H47" s="29"/>
      <c r="I47" s="3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ht="21" x14ac:dyDescent="0.35">
      <c r="A48" s="29"/>
      <c r="B48" s="35"/>
      <c r="C48" s="29"/>
      <c r="D48" s="29"/>
      <c r="E48" s="29"/>
      <c r="F48" s="29"/>
      <c r="G48" s="29"/>
      <c r="H48" s="28"/>
      <c r="I48" s="36"/>
      <c r="K48" s="18"/>
      <c r="L48" s="19"/>
      <c r="M48" s="19"/>
      <c r="N48" s="19"/>
      <c r="O48" s="19"/>
      <c r="P48" s="19"/>
      <c r="Q48" s="19"/>
      <c r="R48" s="19"/>
      <c r="S48" s="18"/>
      <c r="T48" s="19"/>
      <c r="U48" s="19"/>
      <c r="V48" s="19"/>
      <c r="W48" s="17"/>
    </row>
    <row r="49" spans="1:23" x14ac:dyDescent="0.2">
      <c r="A49" s="29"/>
      <c r="B49" s="35"/>
      <c r="C49" s="29"/>
      <c r="D49" s="29"/>
      <c r="E49" s="29"/>
      <c r="F49" s="29"/>
      <c r="G49" s="29"/>
      <c r="H49" s="28"/>
      <c r="I49" s="36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7"/>
    </row>
    <row r="50" spans="1:23" x14ac:dyDescent="0.2">
      <c r="A50" s="29"/>
      <c r="B50" s="35"/>
      <c r="C50" s="29"/>
      <c r="D50" s="29"/>
      <c r="E50" s="29"/>
      <c r="F50" s="29"/>
      <c r="G50" s="29"/>
      <c r="H50" s="28"/>
      <c r="I50" s="36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7"/>
    </row>
    <row r="51" spans="1:23" x14ac:dyDescent="0.2">
      <c r="A51" s="29"/>
      <c r="B51" s="35"/>
      <c r="C51" s="29"/>
      <c r="D51" s="29"/>
      <c r="E51" s="29"/>
      <c r="F51" s="29"/>
      <c r="G51" s="29"/>
      <c r="H51" s="28"/>
      <c r="I51" s="36"/>
      <c r="K51" s="19"/>
      <c r="L51" s="19"/>
      <c r="M51" s="20"/>
      <c r="N51" s="21"/>
      <c r="O51" s="21"/>
      <c r="P51" s="20"/>
      <c r="Q51" s="19"/>
      <c r="R51" s="19"/>
      <c r="S51" s="19"/>
      <c r="T51" s="19"/>
      <c r="U51" s="19"/>
      <c r="V51" s="19"/>
      <c r="W51" s="17"/>
    </row>
    <row r="52" spans="1:23" x14ac:dyDescent="0.2">
      <c r="A52" s="29"/>
      <c r="B52" s="35"/>
      <c r="C52" s="29"/>
      <c r="D52" s="29"/>
      <c r="E52" s="29"/>
      <c r="F52" s="29"/>
      <c r="G52" s="29"/>
      <c r="H52" s="28"/>
      <c r="I52" s="36"/>
      <c r="K52" s="19"/>
      <c r="L52" s="19"/>
      <c r="M52" s="20"/>
      <c r="N52" s="21"/>
      <c r="O52" s="21"/>
      <c r="P52" s="20"/>
      <c r="Q52" s="19"/>
      <c r="R52" s="19"/>
      <c r="S52" s="19"/>
      <c r="T52" s="19"/>
      <c r="U52" s="19"/>
      <c r="V52" s="19"/>
      <c r="W52" s="17"/>
    </row>
    <row r="53" spans="1:23" x14ac:dyDescent="0.2">
      <c r="A53" s="29"/>
      <c r="B53" s="35"/>
      <c r="C53" s="29"/>
      <c r="D53" s="29"/>
      <c r="E53" s="29"/>
      <c r="F53" s="29"/>
      <c r="G53" s="29"/>
      <c r="H53" s="28"/>
      <c r="I53" s="36"/>
      <c r="K53" s="19"/>
      <c r="L53" s="19"/>
      <c r="M53" s="20"/>
      <c r="N53" s="21"/>
      <c r="O53" s="21"/>
      <c r="P53" s="20"/>
      <c r="Q53" s="19"/>
      <c r="R53" s="19"/>
      <c r="S53" s="19"/>
      <c r="T53" s="19"/>
      <c r="U53" s="19"/>
      <c r="V53" s="19"/>
      <c r="W53" s="17"/>
    </row>
    <row r="54" spans="1:23" x14ac:dyDescent="0.2">
      <c r="A54" s="29"/>
      <c r="B54" s="35"/>
      <c r="C54" s="29"/>
      <c r="D54" s="29"/>
      <c r="E54" s="29"/>
      <c r="F54" s="29"/>
      <c r="G54" s="29"/>
      <c r="H54" s="28"/>
      <c r="I54" s="36"/>
      <c r="K54" s="19"/>
      <c r="L54" s="19"/>
      <c r="M54" s="20"/>
      <c r="N54" s="21"/>
      <c r="O54" s="21"/>
      <c r="P54" s="20"/>
      <c r="Q54" s="19"/>
      <c r="R54" s="19"/>
      <c r="S54" s="19"/>
      <c r="T54" s="19"/>
      <c r="U54" s="19"/>
      <c r="V54" s="20"/>
      <c r="W54" s="17"/>
    </row>
    <row r="55" spans="1:23" x14ac:dyDescent="0.2">
      <c r="A55" s="30"/>
      <c r="B55" s="37"/>
      <c r="C55" s="38"/>
      <c r="D55" s="38"/>
      <c r="E55" s="38"/>
      <c r="F55" s="38"/>
      <c r="G55" s="38"/>
      <c r="H55" s="28"/>
      <c r="I55" s="36"/>
      <c r="K55" s="19"/>
      <c r="L55" s="19"/>
      <c r="M55" s="19"/>
      <c r="N55" s="21"/>
      <c r="O55" s="22"/>
      <c r="P55" s="20"/>
      <c r="Q55" s="19"/>
      <c r="R55" s="19"/>
      <c r="S55" s="19"/>
      <c r="T55" s="19"/>
      <c r="U55" s="19"/>
      <c r="V55" s="19"/>
      <c r="W55" s="17"/>
    </row>
    <row r="56" spans="1:23" x14ac:dyDescent="0.2">
      <c r="A56" s="29"/>
      <c r="B56" s="35"/>
      <c r="C56" s="39"/>
      <c r="D56" s="39"/>
      <c r="E56" s="39"/>
      <c r="F56" s="39"/>
      <c r="G56" s="39"/>
      <c r="H56" s="28"/>
      <c r="I56" s="36"/>
      <c r="K56" s="19"/>
      <c r="L56" s="19"/>
      <c r="M56" s="19"/>
      <c r="N56" s="19"/>
      <c r="O56" s="21"/>
      <c r="P56" s="21"/>
      <c r="Q56" s="21"/>
      <c r="R56" s="19"/>
      <c r="S56" s="19"/>
      <c r="T56" s="19"/>
      <c r="U56" s="19"/>
      <c r="V56" s="19"/>
      <c r="W56" s="17"/>
    </row>
    <row r="57" spans="1:23" x14ac:dyDescent="0.2">
      <c r="A57" s="29"/>
      <c r="B57" s="35"/>
      <c r="C57" s="39"/>
      <c r="D57" s="39"/>
      <c r="E57" s="39"/>
      <c r="F57" s="39"/>
      <c r="G57" s="39"/>
      <c r="H57" s="28"/>
      <c r="I57" s="36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7"/>
    </row>
    <row r="58" spans="1:23" x14ac:dyDescent="0.2">
      <c r="A58" s="29"/>
      <c r="B58" s="35"/>
      <c r="C58" s="39"/>
      <c r="D58" s="39"/>
      <c r="E58" s="39"/>
      <c r="F58" s="39"/>
      <c r="G58" s="39"/>
      <c r="H58" s="28"/>
      <c r="I58" s="36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7"/>
    </row>
    <row r="59" spans="1:23" x14ac:dyDescent="0.2">
      <c r="A59" s="30"/>
      <c r="B59" s="37"/>
      <c r="C59" s="38"/>
      <c r="D59" s="38"/>
      <c r="E59" s="38"/>
      <c r="F59" s="38"/>
      <c r="G59" s="38"/>
      <c r="H59" s="28"/>
      <c r="I59" s="36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7"/>
    </row>
    <row r="60" spans="1:23" x14ac:dyDescent="0.2">
      <c r="A60" s="28"/>
      <c r="B60" s="34"/>
      <c r="C60" s="28"/>
      <c r="D60" s="28"/>
      <c r="E60" s="28"/>
      <c r="F60" s="28"/>
      <c r="G60" s="28"/>
      <c r="H60" s="28"/>
      <c r="I60" s="36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7"/>
    </row>
    <row r="61" spans="1:23" x14ac:dyDescent="0.2">
      <c r="A61" s="36"/>
      <c r="B61" s="40"/>
      <c r="C61" s="36"/>
      <c r="D61" s="36"/>
      <c r="E61" s="36"/>
      <c r="F61" s="36"/>
      <c r="G61" s="36"/>
      <c r="H61" s="36"/>
      <c r="I61" s="36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7"/>
    </row>
    <row r="62" spans="1:23" x14ac:dyDescent="0.2"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3"/>
      <c r="V62" s="20"/>
      <c r="W62" s="17"/>
    </row>
    <row r="63" spans="1:23" x14ac:dyDescent="0.2"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7"/>
    </row>
  </sheetData>
  <sheetProtection algorithmName="SHA-512" hashValue="ZVKzPQDJOMd2sBqO7vamJXmb+AfBic4A0MrYG97hd06L/NRAnF/RotA1Od7gQERAZ7J6QZUrdPq2Rv7iMZz6KQ==" saltValue="7Ts20SFNu02OpO09xPYacA==" spinCount="100000" sheet="1" objects="1" scenarios="1" selectLockedCells="1"/>
  <phoneticPr fontId="0" type="noConversion"/>
  <pageMargins left="0.9055118110236221" right="0.51181102362204722" top="0.74803149606299213" bottom="0.55118110236220474" header="0.31496062992125984" footer="0.31496062992125984"/>
  <pageSetup paperSize="9" scale="90" orientation="portrait" r:id="rId1"/>
  <headerFooter alignWithMargins="0">
    <oddFooter>&amp;LBiofaktor 4.0&amp;CAAU  Energi, indeklima og bæredygtighed &amp;RTillæg til Grønt Regnskab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Biofaktor-udregning</vt:lpstr>
      <vt:lpstr>'Biofaktor-udregning'!Print_Area</vt:lpstr>
    </vt:vector>
  </TitlesOfParts>
  <Company>SBI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Michael Jensen</dc:creator>
  <cp:lastModifiedBy>Annabell Wallin Steengaard</cp:lastModifiedBy>
  <cp:lastPrinted>2020-01-07T11:46:01Z</cp:lastPrinted>
  <dcterms:created xsi:type="dcterms:W3CDTF">2003-09-09T13:21:26Z</dcterms:created>
  <dcterms:modified xsi:type="dcterms:W3CDTF">2024-01-23T13:58:02Z</dcterms:modified>
</cp:coreProperties>
</file>